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Sutherland" sheetId="1" r:id="rId1"/>
    <sheet name="Air Data" sheetId="2" state="hidden" r:id="rId2"/>
    <sheet name="Ref 1" sheetId="3" r:id="rId3"/>
    <sheet name="Ref 2" sheetId="4" r:id="rId4"/>
    <sheet name="Ref 3" sheetId="5" r:id="rId5"/>
    <sheet name="Ref" sheetId="6" r:id="rId6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<sst xmlns="http://schemas.openxmlformats.org/spreadsheetml/2006/main" count="112" uniqueCount="92">
  <si>
    <t>mu = mu0 * ((T / T0)^1.5) * ((T0 + 198.72) / (T + 198.72))</t>
  </si>
  <si>
    <t>mu0 = 3.62 x 10^-7 lb-sec/ft^2</t>
  </si>
  <si>
    <t>T0 = 518.7 R</t>
  </si>
  <si>
    <t xml:space="preserve">The value of the dynamic viscosity coefficient is found to be a constant with </t>
  </si>
  <si>
    <t>pressure but the value depends on the temperature of the gas.</t>
  </si>
  <si>
    <t xml:space="preserve"> For air, D. M. Sutherland provides an equation for the dependence on </t>
  </si>
  <si>
    <t>temperature T:</t>
  </si>
  <si>
    <r>
      <t xml:space="preserve">where </t>
    </r>
    <r>
      <rPr>
        <b/>
        <sz val="10"/>
        <color indexed="8"/>
        <rFont val="Arial"/>
        <family val="2"/>
      </rPr>
      <t>mu0</t>
    </r>
    <r>
      <rPr>
        <sz val="10"/>
        <color indexed="8"/>
        <rFont val="Arial"/>
        <family val="2"/>
      </rPr>
      <t xml:space="preserve"> and </t>
    </r>
    <r>
      <rPr>
        <b/>
        <sz val="10"/>
        <color indexed="8"/>
        <rFont val="Arial"/>
        <family val="2"/>
      </rPr>
      <t>T0</t>
    </r>
    <r>
      <rPr>
        <sz val="10"/>
        <color indexed="8"/>
        <rFont val="Arial"/>
        <family val="2"/>
      </rPr>
      <t xml:space="preserve"> are reference values given at sea level stanfard conditions. </t>
    </r>
  </si>
  <si>
    <t>The temperature is specified in degrees Rankine:</t>
  </si>
  <si>
    <t>https://www.grc.nasa.gov/www/BGH/viscosity.html</t>
  </si>
  <si>
    <t>[1]</t>
  </si>
  <si>
    <t>Dynamic viscosity of airaccording Sutherland</t>
  </si>
  <si>
    <t>[2]</t>
  </si>
  <si>
    <t>Viscosity of gases   [2]</t>
  </si>
  <si>
    <t>http://hyperphysics.phy-astr.gsu.edu/hbase/kinetic/visgas.html</t>
  </si>
  <si>
    <t>Gas</t>
  </si>
  <si>
    <t>air</t>
  </si>
  <si>
    <t>nitrogen</t>
  </si>
  <si>
    <t>oxygen</t>
  </si>
  <si>
    <t>carbon dioxide</t>
  </si>
  <si>
    <t>carbon monoxide</t>
  </si>
  <si>
    <t>hydrogen</t>
  </si>
  <si>
    <t>ammonia</t>
  </si>
  <si>
    <t>sulfur dioxide</t>
  </si>
  <si>
    <t>helium</t>
  </si>
  <si>
    <t>K</t>
  </si>
  <si>
    <t>C</t>
  </si>
  <si>
    <r>
      <rPr>
        <sz val="11"/>
        <color indexed="8"/>
        <rFont val="Symbol"/>
        <family val="1"/>
      </rPr>
      <t>m</t>
    </r>
    <r>
      <rPr>
        <vertAlign val="subscript"/>
        <sz val="11"/>
        <color indexed="8"/>
        <rFont val="Calibri"/>
        <family val="2"/>
      </rPr>
      <t>o</t>
    </r>
  </si>
  <si>
    <r>
      <t>T</t>
    </r>
    <r>
      <rPr>
        <vertAlign val="subscript"/>
        <sz val="11"/>
        <color indexed="8"/>
        <rFont val="Calibri"/>
        <family val="2"/>
      </rPr>
      <t>o</t>
    </r>
  </si>
  <si>
    <t>Pa s</t>
  </si>
  <si>
    <t xml:space="preserve"> </t>
  </si>
  <si>
    <t>Gas:</t>
  </si>
  <si>
    <t>T =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</si>
  <si>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 =</t>
    </r>
  </si>
  <si>
    <r>
      <rPr>
        <sz val="11"/>
        <color indexed="8"/>
        <rFont val="Symbol"/>
        <family val="1"/>
      </rPr>
      <t>m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* ( (T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+C ) / (T+C ) ) * ( T/T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)^(3/2)</t>
    </r>
  </si>
  <si>
    <r>
      <t>T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=</t>
    </r>
  </si>
  <si>
    <t>t =</t>
  </si>
  <si>
    <t>ºC</t>
  </si>
  <si>
    <t>C =</t>
  </si>
  <si>
    <r>
      <rPr>
        <sz val="11"/>
        <color indexed="8"/>
        <rFont val="Symbol"/>
        <family val="1"/>
      </rPr>
      <t>m</t>
    </r>
    <r>
      <rPr>
        <vertAlign val="subscript"/>
        <sz val="11"/>
        <color indexed="8"/>
        <rFont val="Arial"/>
        <family val="2"/>
      </rPr>
      <t>0</t>
    </r>
    <r>
      <rPr>
        <sz val="11"/>
        <color theme="1"/>
        <rFont val="Calibri"/>
        <family val="2"/>
      </rPr>
      <t xml:space="preserve"> =</t>
    </r>
  </si>
  <si>
    <t>Dynamic viscosity according Sutherland</t>
  </si>
  <si>
    <t>http://www.saylor.org/site/wp-content/uploads/2011/04/Viscosity.pdf</t>
  </si>
  <si>
    <t>[3]</t>
  </si>
  <si>
    <t>Viscosity of gases according Sutherland</t>
  </si>
  <si>
    <t>Application example</t>
  </si>
  <si>
    <t>Input data: Temperature</t>
  </si>
  <si>
    <t>Function used</t>
  </si>
  <si>
    <t>Results</t>
  </si>
  <si>
    <t>AirConductivity_t(t)</t>
  </si>
  <si>
    <t>k =</t>
  </si>
  <si>
    <t>W/(m*K)</t>
  </si>
  <si>
    <t>AirSpecificHeat_t(t)</t>
  </si>
  <si>
    <t>Cp =</t>
  </si>
  <si>
    <t>kJ/kg</t>
  </si>
  <si>
    <t>AirPrandtl_t(t)</t>
  </si>
  <si>
    <t>Pr =</t>
  </si>
  <si>
    <t xml:space="preserve"> -</t>
  </si>
  <si>
    <t>AirDensity_t(t)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</si>
  <si>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</si>
  <si>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</si>
  <si>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AirAbsoluteViscosity</t>
  </si>
  <si>
    <t>m =</t>
  </si>
  <si>
    <t>Pa*s</t>
  </si>
  <si>
    <t>AirKinematicViscosity_t(t)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</si>
  <si>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</si>
  <si>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</si>
  <si>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AirThermalDiffusivity_t(t)</t>
  </si>
  <si>
    <t>a =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</si>
  <si>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</si>
  <si>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</si>
  <si>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</si>
  <si>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</si>
  <si>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</si>
  <si>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</si>
  <si>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m</t>
  </si>
  <si>
    <t>kJ/(kg*K)</t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</si>
  <si>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</si>
  <si>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</si>
  <si>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Atmospheric air properties as a function of the temperature</t>
  </si>
  <si>
    <t>'Reference Incropera/De Witt</t>
  </si>
  <si>
    <t>ViscosityAbsolute_Gas_tC</t>
  </si>
  <si>
    <t>Gas =</t>
  </si>
  <si>
    <t>tC =</t>
  </si>
  <si>
    <t>ViscAbs =</t>
  </si>
  <si>
    <t>Saylor.Org</t>
  </si>
  <si>
    <t>Validity of gas viscosity equation</t>
  </si>
  <si>
    <t>For hydrocarbon vapors and natural gases, input temperature T is restricted to the range</t>
  </si>
  <si>
    <r>
      <t xml:space="preserve">0 </t>
    </r>
    <r>
      <rPr>
        <u val="single"/>
        <sz val="11"/>
        <color indexed="8"/>
        <rFont val="Calibri"/>
        <family val="2"/>
      </rPr>
      <t>&lt;</t>
    </r>
    <r>
      <rPr>
        <sz val="11"/>
        <color theme="1"/>
        <rFont val="Calibri"/>
        <family val="2"/>
      </rPr>
      <t xml:space="preserve"> temperature </t>
    </r>
    <r>
      <rPr>
        <u val="single"/>
        <sz val="11"/>
        <color indexed="8"/>
        <rFont val="Calibri"/>
        <family val="2"/>
      </rPr>
      <t>&lt;</t>
    </r>
    <r>
      <rPr>
        <sz val="11"/>
        <color theme="1"/>
        <rFont val="Calibri"/>
        <family val="2"/>
      </rPr>
      <t xml:space="preserve"> 1000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F.</t>
    </r>
  </si>
  <si>
    <t>For other gases, input temperature must be at least absolute zero (0 K).</t>
  </si>
  <si>
    <t>https://www.lmnoeng.com/Flow/GasViscosity.php</t>
  </si>
  <si>
    <t>Gas viscosity calculator</t>
  </si>
  <si>
    <t>Rev. cjc. 28.01.2018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</si>
</sst>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40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color indexed="48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color indexed="40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B0F0"/>
      <name val="Calibri"/>
      <family val="2"/>
    </font>
    <font>
      <sz val="8"/>
      <color rgb="FF00B0F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B0F0"/>
      </left>
      <right/>
      <top style="thick">
        <color rgb="FF00B0F0"/>
      </top>
      <bottom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 style="thick">
        <color rgb="FF00B0F0"/>
      </bottom>
    </border>
    <border>
      <left style="thin">
        <color rgb="FF00B0F0"/>
      </left>
      <right style="thick">
        <color rgb="FF00B0F0"/>
      </right>
      <top/>
      <bottom style="thick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/>
      <right/>
      <top style="double">
        <color indexed="47"/>
      </top>
      <bottom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ck">
        <color rgb="FF00B0F0"/>
      </right>
      <top/>
      <bottom style="thin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</border>
    <border>
      <left style="thick">
        <color rgb="FF00B0F0"/>
      </left>
      <right style="thin">
        <color rgb="FF00B0F0"/>
      </right>
      <top/>
      <bottom style="thin">
        <color rgb="FF00B0F0"/>
      </bottom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0" fontId="62" fillId="0" borderId="0" xfId="0" applyFont="1" applyBorder="1" applyAlignment="1">
      <alignment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9" fillId="0" borderId="32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33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2" fontId="10" fillId="0" borderId="33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33" xfId="0" applyFont="1" applyBorder="1" applyAlignment="1">
      <alignment horizontal="center"/>
    </xf>
    <xf numFmtId="164" fontId="13" fillId="36" borderId="33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3" fillId="36" borderId="3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33" xfId="0" applyFont="1" applyBorder="1" applyAlignment="1">
      <alignment horizontal="center"/>
    </xf>
    <xf numFmtId="11" fontId="13" fillId="36" borderId="3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3" fillId="36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2" xfId="0" applyFill="1" applyBorder="1" applyAlignment="1">
      <alignment horizontal="left"/>
    </xf>
    <xf numFmtId="0" fontId="63" fillId="0" borderId="0" xfId="0" applyFont="1" applyAlignment="1">
      <alignment horizontal="right"/>
    </xf>
    <xf numFmtId="0" fontId="53" fillId="0" borderId="0" xfId="52" applyAlignment="1">
      <alignment/>
    </xf>
    <xf numFmtId="0" fontId="0" fillId="19" borderId="0" xfId="0" applyFill="1" applyBorder="1" applyAlignment="1">
      <alignment horizontal="center"/>
    </xf>
    <xf numFmtId="0" fontId="0" fillId="19" borderId="42" xfId="0" applyFill="1" applyBorder="1" applyAlignment="1">
      <alignment horizontal="center"/>
    </xf>
    <xf numFmtId="11" fontId="0" fillId="19" borderId="43" xfId="0" applyNumberForma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11" fontId="0" fillId="19" borderId="44" xfId="0" applyNumberFormat="1" applyFill="1" applyBorder="1" applyAlignment="1">
      <alignment horizontal="center"/>
    </xf>
    <xf numFmtId="0" fontId="0" fillId="19" borderId="45" xfId="0" applyFill="1" applyBorder="1" applyAlignment="1">
      <alignment horizontal="center"/>
    </xf>
    <xf numFmtId="11" fontId="0" fillId="19" borderId="46" xfId="0" applyNumberFormat="1" applyFill="1" applyBorder="1" applyAlignment="1">
      <alignment horizontal="center"/>
    </xf>
    <xf numFmtId="0" fontId="0" fillId="14" borderId="47" xfId="0" applyFill="1" applyBorder="1" applyAlignment="1">
      <alignment/>
    </xf>
    <xf numFmtId="0" fontId="0" fillId="14" borderId="48" xfId="0" applyFill="1" applyBorder="1" applyAlignment="1">
      <alignment/>
    </xf>
    <xf numFmtId="0" fontId="0" fillId="14" borderId="20" xfId="0" applyFill="1" applyBorder="1" applyAlignment="1">
      <alignment/>
    </xf>
    <xf numFmtId="0" fontId="0" fillId="0" borderId="11" xfId="0" applyBorder="1" applyAlignment="1" quotePrefix="1">
      <alignment horizontal="center"/>
    </xf>
    <xf numFmtId="11" fontId="64" fillId="0" borderId="0" xfId="0" applyNumberFormat="1" applyFont="1" applyBorder="1" applyAlignment="1">
      <alignment horizontal="center"/>
    </xf>
    <xf numFmtId="11" fontId="0" fillId="19" borderId="0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0" fontId="6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</xdr:row>
      <xdr:rowOff>19050</xdr:rowOff>
    </xdr:from>
    <xdr:to>
      <xdr:col>10</xdr:col>
      <xdr:colOff>219075</xdr:colOff>
      <xdr:row>16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38175"/>
          <a:ext cx="51054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114300</xdr:rowOff>
    </xdr:from>
    <xdr:to>
      <xdr:col>6</xdr:col>
      <xdr:colOff>390525</xdr:colOff>
      <xdr:row>47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62675"/>
          <a:ext cx="27717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17</xdr:row>
      <xdr:rowOff>0</xdr:rowOff>
    </xdr:from>
    <xdr:to>
      <xdr:col>7</xdr:col>
      <xdr:colOff>285750</xdr:colOff>
      <xdr:row>20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3514725"/>
          <a:ext cx="3114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76200</xdr:rowOff>
    </xdr:from>
    <xdr:to>
      <xdr:col>12</xdr:col>
      <xdr:colOff>171450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38200"/>
          <a:ext cx="6276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19050</xdr:rowOff>
    </xdr:from>
    <xdr:to>
      <xdr:col>11</xdr:col>
      <xdr:colOff>476250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81050"/>
          <a:ext cx="59436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</xdr:row>
      <xdr:rowOff>28575</xdr:rowOff>
    </xdr:from>
    <xdr:to>
      <xdr:col>21</xdr:col>
      <xdr:colOff>523875</xdr:colOff>
      <xdr:row>22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90575"/>
          <a:ext cx="58864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114300</xdr:rowOff>
    </xdr:from>
    <xdr:to>
      <xdr:col>9</xdr:col>
      <xdr:colOff>361950</xdr:colOff>
      <xdr:row>25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85800"/>
          <a:ext cx="44100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2</xdr:row>
      <xdr:rowOff>161925</xdr:rowOff>
    </xdr:from>
    <xdr:to>
      <xdr:col>15</xdr:col>
      <xdr:colOff>238125</xdr:colOff>
      <xdr:row>10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42925"/>
          <a:ext cx="3305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14</xdr:col>
      <xdr:colOff>381000</xdr:colOff>
      <xdr:row>29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2305050"/>
          <a:ext cx="27717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3</xdr:row>
      <xdr:rowOff>133350</xdr:rowOff>
    </xdr:from>
    <xdr:to>
      <xdr:col>12</xdr:col>
      <xdr:colOff>57150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04850"/>
          <a:ext cx="6781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10</xdr:row>
      <xdr:rowOff>171450</xdr:rowOff>
    </xdr:from>
    <xdr:to>
      <xdr:col>7</xdr:col>
      <xdr:colOff>476250</xdr:colOff>
      <xdr:row>13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076450"/>
          <a:ext cx="418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95250</xdr:rowOff>
    </xdr:from>
    <xdr:to>
      <xdr:col>11</xdr:col>
      <xdr:colOff>571500</xdr:colOff>
      <xdr:row>21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143250"/>
          <a:ext cx="6610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rc.nasa.gov/www/BGH/viscosity.html" TargetMode="External" /><Relationship Id="rId2" Type="http://schemas.openxmlformats.org/officeDocument/2006/relationships/hyperlink" Target="http://hyperphysics.phy-astr.gsu.edu/hbase/kinetic/visgas.html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4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4.7109375" style="0" customWidth="1"/>
    <col min="12" max="12" width="9.28125" style="0" customWidth="1"/>
    <col min="13" max="13" width="15.8515625" style="0" customWidth="1"/>
    <col min="15" max="15" width="11.00390625" style="0" bestFit="1" customWidth="1"/>
    <col min="18" max="18" width="16.140625" style="0" customWidth="1"/>
    <col min="19" max="19" width="12.00390625" style="0" bestFit="1" customWidth="1"/>
  </cols>
  <sheetData>
    <row r="1" ht="15.75" thickBot="1">
      <c r="V1" s="81" t="s">
        <v>91</v>
      </c>
    </row>
    <row r="2" spans="2:22" ht="16.5" thickBot="1" thickTop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7"/>
    </row>
    <row r="3" spans="2:22" ht="16.5" thickBot="1" thickTop="1">
      <c r="B3" s="12"/>
      <c r="C3" s="8"/>
      <c r="D3" s="29" t="s">
        <v>43</v>
      </c>
      <c r="E3" s="8"/>
      <c r="F3" s="8"/>
      <c r="G3" s="8"/>
      <c r="H3" s="8" t="s">
        <v>42</v>
      </c>
      <c r="I3" s="8"/>
      <c r="J3" s="8"/>
      <c r="K3" s="8"/>
      <c r="L3" s="13" t="s">
        <v>40</v>
      </c>
      <c r="M3" s="14"/>
      <c r="N3" s="14"/>
      <c r="O3" s="17"/>
      <c r="P3" s="8"/>
      <c r="Q3" s="8"/>
      <c r="R3" s="8"/>
      <c r="S3" s="8"/>
      <c r="T3" s="8"/>
      <c r="U3" s="8"/>
      <c r="V3" s="18"/>
    </row>
    <row r="4" spans="2:22" ht="18.75" thickTop="1">
      <c r="B4" s="12"/>
      <c r="C4" s="8"/>
      <c r="D4" s="8"/>
      <c r="E4" s="8"/>
      <c r="F4" s="8"/>
      <c r="G4" s="8"/>
      <c r="H4" s="8"/>
      <c r="I4" s="8"/>
      <c r="J4" s="8"/>
      <c r="K4" s="8"/>
      <c r="L4" s="12"/>
      <c r="M4" s="8"/>
      <c r="N4" s="8"/>
      <c r="O4" s="18"/>
      <c r="P4" s="8"/>
      <c r="Q4" s="8"/>
      <c r="R4" s="11"/>
      <c r="S4" s="20" t="s">
        <v>26</v>
      </c>
      <c r="T4" s="20" t="s">
        <v>28</v>
      </c>
      <c r="U4" s="22" t="s">
        <v>27</v>
      </c>
      <c r="V4" s="18"/>
    </row>
    <row r="5" spans="2:22" ht="15.75" thickBot="1">
      <c r="B5" s="12"/>
      <c r="C5" s="8"/>
      <c r="D5" s="8"/>
      <c r="E5" s="8"/>
      <c r="F5" s="8"/>
      <c r="G5" s="8"/>
      <c r="H5" s="8"/>
      <c r="I5" s="8"/>
      <c r="J5" s="8"/>
      <c r="K5" s="8"/>
      <c r="L5" s="12"/>
      <c r="M5" s="8"/>
      <c r="N5" s="8"/>
      <c r="O5" s="18"/>
      <c r="P5" s="8"/>
      <c r="Q5" s="8"/>
      <c r="R5" s="21" t="s">
        <v>15</v>
      </c>
      <c r="S5" s="23" t="s">
        <v>25</v>
      </c>
      <c r="T5" s="23" t="s">
        <v>25</v>
      </c>
      <c r="U5" s="24" t="s">
        <v>29</v>
      </c>
      <c r="V5" s="18"/>
    </row>
    <row r="6" spans="2:22" ht="15.75" thickTop="1">
      <c r="B6" s="12"/>
      <c r="C6" s="8"/>
      <c r="D6" s="8"/>
      <c r="E6" s="8"/>
      <c r="F6" s="8"/>
      <c r="G6" s="8"/>
      <c r="H6" s="8"/>
      <c r="I6" s="8"/>
      <c r="J6" s="8"/>
      <c r="K6" s="8"/>
      <c r="L6" s="12"/>
      <c r="M6" s="8"/>
      <c r="N6" s="8"/>
      <c r="O6" s="18"/>
      <c r="P6" s="8"/>
      <c r="Q6" s="8"/>
      <c r="R6" s="90" t="s">
        <v>16</v>
      </c>
      <c r="S6" s="84">
        <v>120</v>
      </c>
      <c r="T6" s="84">
        <v>291.55</v>
      </c>
      <c r="U6" s="85">
        <v>1.827E-05</v>
      </c>
      <c r="V6" s="18"/>
    </row>
    <row r="7" spans="2:22" ht="15">
      <c r="B7" s="12"/>
      <c r="C7" s="8"/>
      <c r="D7" s="8"/>
      <c r="E7" s="8"/>
      <c r="F7" s="8"/>
      <c r="G7" s="8"/>
      <c r="H7" s="8"/>
      <c r="I7" s="8"/>
      <c r="J7" s="8"/>
      <c r="K7" s="8"/>
      <c r="L7" s="12"/>
      <c r="M7" s="8"/>
      <c r="N7" s="8"/>
      <c r="O7" s="18"/>
      <c r="P7" s="8"/>
      <c r="Q7" s="8"/>
      <c r="R7" s="91" t="s">
        <v>22</v>
      </c>
      <c r="S7" s="86">
        <v>370</v>
      </c>
      <c r="T7" s="86">
        <v>300.55</v>
      </c>
      <c r="U7" s="87">
        <v>1.7809999999999997E-05</v>
      </c>
      <c r="V7" s="18"/>
    </row>
    <row r="8" spans="2:22" ht="18">
      <c r="B8" s="12"/>
      <c r="C8" s="8"/>
      <c r="D8" s="8"/>
      <c r="E8" s="8"/>
      <c r="F8" s="8"/>
      <c r="G8" s="8"/>
      <c r="H8" s="8"/>
      <c r="I8" s="8"/>
      <c r="J8" s="8"/>
      <c r="K8" s="8"/>
      <c r="L8" s="93" t="s">
        <v>33</v>
      </c>
      <c r="M8" s="8" t="s">
        <v>34</v>
      </c>
      <c r="N8" s="8"/>
      <c r="O8" s="18"/>
      <c r="Q8" s="8"/>
      <c r="R8" s="91" t="s">
        <v>19</v>
      </c>
      <c r="S8" s="86">
        <v>240</v>
      </c>
      <c r="T8" s="86">
        <v>288.15</v>
      </c>
      <c r="U8" s="87">
        <v>1.7199999999999998E-05</v>
      </c>
      <c r="V8" s="18"/>
    </row>
    <row r="9" spans="2:22" ht="15">
      <c r="B9" s="12"/>
      <c r="C9" s="8"/>
      <c r="D9" s="8"/>
      <c r="E9" s="8"/>
      <c r="F9" s="8"/>
      <c r="G9" s="8"/>
      <c r="H9" s="8"/>
      <c r="I9" s="8"/>
      <c r="J9" s="8"/>
      <c r="K9" s="8"/>
      <c r="L9" s="12"/>
      <c r="M9" s="8"/>
      <c r="N9" s="8"/>
      <c r="O9" s="18"/>
      <c r="P9" s="8"/>
      <c r="Q9" s="8"/>
      <c r="R9" s="91" t="s">
        <v>20</v>
      </c>
      <c r="S9" s="86">
        <v>118</v>
      </c>
      <c r="T9" s="86">
        <v>273</v>
      </c>
      <c r="U9" s="87">
        <v>1.9E-05</v>
      </c>
      <c r="V9" s="18"/>
    </row>
    <row r="10" spans="2:22" ht="15">
      <c r="B10" s="12"/>
      <c r="C10" s="8"/>
      <c r="D10" s="8"/>
      <c r="E10" s="8"/>
      <c r="F10" s="8"/>
      <c r="G10" s="8"/>
      <c r="H10" s="8"/>
      <c r="I10" s="8"/>
      <c r="J10" s="8"/>
      <c r="K10" s="8"/>
      <c r="L10" s="25" t="s">
        <v>31</v>
      </c>
      <c r="M10" s="27" t="s">
        <v>19</v>
      </c>
      <c r="N10" s="8"/>
      <c r="O10" s="18"/>
      <c r="Q10" s="8"/>
      <c r="R10" s="91" t="s">
        <v>24</v>
      </c>
      <c r="S10" s="86">
        <v>79</v>
      </c>
      <c r="T10" s="86">
        <v>293.65</v>
      </c>
      <c r="U10" s="87">
        <v>1.2539999999999999E-05</v>
      </c>
      <c r="V10" s="18"/>
    </row>
    <row r="11" spans="2:22" ht="15">
      <c r="B11" s="12"/>
      <c r="C11" s="8"/>
      <c r="D11" s="8"/>
      <c r="E11" s="8"/>
      <c r="F11" s="8"/>
      <c r="G11" s="8"/>
      <c r="H11" s="8"/>
      <c r="I11" s="8"/>
      <c r="J11" s="8"/>
      <c r="K11" s="8"/>
      <c r="L11" s="25" t="s">
        <v>36</v>
      </c>
      <c r="M11" s="27">
        <v>15</v>
      </c>
      <c r="N11" s="8" t="s">
        <v>37</v>
      </c>
      <c r="O11" s="18"/>
      <c r="P11" s="8"/>
      <c r="Q11" s="8"/>
      <c r="R11" s="91" t="s">
        <v>21</v>
      </c>
      <c r="S11" s="86">
        <v>72</v>
      </c>
      <c r="T11" s="86">
        <v>293.85</v>
      </c>
      <c r="U11" s="87">
        <v>8.759999999999999E-06</v>
      </c>
      <c r="V11" s="18"/>
    </row>
    <row r="12" spans="2:22" ht="15">
      <c r="B12" s="12"/>
      <c r="C12" s="8"/>
      <c r="D12" s="8"/>
      <c r="E12" s="8"/>
      <c r="F12" s="8"/>
      <c r="G12" s="8"/>
      <c r="H12" s="8"/>
      <c r="I12" s="8"/>
      <c r="J12" s="8"/>
      <c r="K12" s="8"/>
      <c r="L12" s="25" t="s">
        <v>32</v>
      </c>
      <c r="M12" s="9">
        <f>M11+273.15</f>
        <v>288.15</v>
      </c>
      <c r="N12" s="8" t="s">
        <v>25</v>
      </c>
      <c r="O12" s="18"/>
      <c r="Q12" s="8"/>
      <c r="R12" s="91" t="s">
        <v>17</v>
      </c>
      <c r="S12" s="86">
        <v>111</v>
      </c>
      <c r="T12" s="86">
        <v>293.15</v>
      </c>
      <c r="U12" s="87">
        <v>9.820000000000001E-06</v>
      </c>
      <c r="V12" s="18"/>
    </row>
    <row r="13" spans="2:22" ht="15">
      <c r="B13" s="12"/>
      <c r="C13" s="8"/>
      <c r="D13" s="8"/>
      <c r="E13" s="8"/>
      <c r="F13" s="8"/>
      <c r="G13" s="8"/>
      <c r="H13" s="8"/>
      <c r="I13" s="8"/>
      <c r="J13" s="8"/>
      <c r="K13" s="8"/>
      <c r="L13" s="25" t="s">
        <v>38</v>
      </c>
      <c r="M13" s="83">
        <f>VLOOKUP(M10,R6:U14,2)</f>
        <v>240</v>
      </c>
      <c r="N13" s="8"/>
      <c r="O13" s="18"/>
      <c r="P13" s="8"/>
      <c r="Q13" s="8"/>
      <c r="R13" s="91" t="s">
        <v>18</v>
      </c>
      <c r="S13" s="86">
        <v>127</v>
      </c>
      <c r="T13" s="86">
        <v>293.15</v>
      </c>
      <c r="U13" s="87">
        <v>1.48E-05</v>
      </c>
      <c r="V13" s="18"/>
    </row>
    <row r="14" spans="2:22" ht="18.75" thickBot="1">
      <c r="B14" s="12"/>
      <c r="C14" s="8"/>
      <c r="D14" s="8"/>
      <c r="E14" s="8"/>
      <c r="F14" s="8"/>
      <c r="G14" s="8"/>
      <c r="H14" s="8"/>
      <c r="I14" s="8"/>
      <c r="J14" s="8"/>
      <c r="K14" s="8"/>
      <c r="L14" s="25" t="s">
        <v>35</v>
      </c>
      <c r="M14" s="83">
        <f>VLOOKUP(M10,R6:U14,3)</f>
        <v>288.15</v>
      </c>
      <c r="N14" s="8" t="s">
        <v>25</v>
      </c>
      <c r="O14" s="18"/>
      <c r="P14" s="8"/>
      <c r="Q14" s="8"/>
      <c r="R14" s="92" t="s">
        <v>23</v>
      </c>
      <c r="S14" s="88">
        <v>416</v>
      </c>
      <c r="T14" s="88">
        <v>292.25</v>
      </c>
      <c r="U14" s="89">
        <v>2.018E-05</v>
      </c>
      <c r="V14" s="18"/>
    </row>
    <row r="15" spans="2:22" ht="19.5" thickTop="1">
      <c r="B15" s="12"/>
      <c r="C15" s="8"/>
      <c r="D15" s="8"/>
      <c r="E15" s="8"/>
      <c r="F15" s="8"/>
      <c r="G15" s="8"/>
      <c r="H15" s="8"/>
      <c r="I15" s="8"/>
      <c r="J15" s="8"/>
      <c r="K15" s="8"/>
      <c r="L15" s="25" t="s">
        <v>39</v>
      </c>
      <c r="M15" s="95">
        <f>VLOOKUP(M10,R6:U14,4)</f>
        <v>1.7199999999999998E-05</v>
      </c>
      <c r="N15" s="8" t="s">
        <v>29</v>
      </c>
      <c r="O15" s="18"/>
      <c r="P15" s="8"/>
      <c r="Q15" s="8"/>
      <c r="R15" s="8"/>
      <c r="S15" s="8"/>
      <c r="T15" s="8"/>
      <c r="U15" s="8"/>
      <c r="V15" s="18"/>
    </row>
    <row r="16" spans="2:22" ht="15.75" thickBot="1">
      <c r="B16" s="12"/>
      <c r="C16" s="8"/>
      <c r="D16" s="8"/>
      <c r="E16" s="8"/>
      <c r="F16" s="8"/>
      <c r="G16" s="8"/>
      <c r="H16" s="8"/>
      <c r="I16" s="8"/>
      <c r="J16" s="8"/>
      <c r="K16" s="8"/>
      <c r="L16" s="26" t="s">
        <v>33</v>
      </c>
      <c r="M16" s="28">
        <f>M15*((M14+M13)/(M12+M13))*(M12/M14)^(3/2)</f>
        <v>1.7199999999999998E-05</v>
      </c>
      <c r="N16" s="16" t="s">
        <v>29</v>
      </c>
      <c r="O16" s="19"/>
      <c r="P16" s="8"/>
      <c r="Q16" s="8"/>
      <c r="R16" s="8" t="s">
        <v>79</v>
      </c>
      <c r="V16" s="18"/>
    </row>
    <row r="17" spans="2:22" ht="15.75" thickTop="1">
      <c r="B17" s="12"/>
      <c r="C17" s="8"/>
      <c r="D17" s="8"/>
      <c r="E17" s="8"/>
      <c r="F17" s="8"/>
      <c r="G17" s="8"/>
      <c r="H17" s="8"/>
      <c r="I17" s="8"/>
      <c r="J17" s="8"/>
      <c r="K17" s="8"/>
      <c r="P17" s="8"/>
      <c r="Q17" s="8"/>
      <c r="V17" s="18"/>
    </row>
    <row r="18" spans="2:22" ht="15.75" thickBot="1">
      <c r="B18" s="12"/>
      <c r="C18" s="8"/>
      <c r="D18" s="8"/>
      <c r="E18" s="8"/>
      <c r="F18" s="8"/>
      <c r="G18" s="8"/>
      <c r="H18" s="8"/>
      <c r="I18" s="8"/>
      <c r="J18" s="8"/>
      <c r="K18" s="8"/>
      <c r="M18" s="8"/>
      <c r="N18" s="8"/>
      <c r="O18" s="8"/>
      <c r="P18" s="8"/>
      <c r="Q18" s="8"/>
      <c r="V18" s="18"/>
    </row>
    <row r="19" spans="2:22" ht="15.75" thickTop="1">
      <c r="B19" s="12"/>
      <c r="C19" s="8"/>
      <c r="D19" s="8"/>
      <c r="E19" s="8"/>
      <c r="F19" s="8"/>
      <c r="G19" s="8"/>
      <c r="H19" s="8"/>
      <c r="I19" s="8"/>
      <c r="J19" s="8"/>
      <c r="K19" s="8"/>
      <c r="L19" s="80"/>
      <c r="M19" s="14"/>
      <c r="N19" s="14"/>
      <c r="O19" s="17"/>
      <c r="P19" s="8"/>
      <c r="Q19" s="8"/>
      <c r="V19" s="18"/>
    </row>
    <row r="20" spans="2:22" ht="15">
      <c r="B20" s="12"/>
      <c r="C20" s="8"/>
      <c r="D20" s="8"/>
      <c r="E20" s="8"/>
      <c r="F20" s="8"/>
      <c r="G20" s="8"/>
      <c r="H20" s="8"/>
      <c r="I20" s="8"/>
      <c r="J20" s="8"/>
      <c r="K20" s="8"/>
      <c r="L20" s="25" t="s">
        <v>83</v>
      </c>
      <c r="M20" s="8" t="s">
        <v>80</v>
      </c>
      <c r="N20" s="8"/>
      <c r="O20" s="18"/>
      <c r="P20" s="8"/>
      <c r="Q20" s="8"/>
      <c r="V20" s="18"/>
    </row>
    <row r="21" spans="2:22" ht="15">
      <c r="B21" s="12"/>
      <c r="C21" s="8"/>
      <c r="D21" s="8"/>
      <c r="E21" s="8"/>
      <c r="F21" s="8"/>
      <c r="G21" s="8"/>
      <c r="H21" s="8"/>
      <c r="I21" s="8"/>
      <c r="J21" s="8"/>
      <c r="K21" s="8"/>
      <c r="L21" s="25" t="s">
        <v>81</v>
      </c>
      <c r="M21" s="27" t="s">
        <v>19</v>
      </c>
      <c r="N21" s="8"/>
      <c r="O21" s="18"/>
      <c r="P21" s="8"/>
      <c r="Q21" s="8"/>
      <c r="V21" s="18"/>
    </row>
    <row r="22" spans="2:22" ht="15">
      <c r="B22" s="12"/>
      <c r="C22" s="8"/>
      <c r="D22" s="8"/>
      <c r="E22" s="8"/>
      <c r="F22" s="8"/>
      <c r="G22" s="8"/>
      <c r="H22" s="8"/>
      <c r="I22" s="8"/>
      <c r="J22" s="8"/>
      <c r="K22" s="8"/>
      <c r="L22" s="25" t="s">
        <v>82</v>
      </c>
      <c r="M22" s="27">
        <v>15</v>
      </c>
      <c r="N22" s="8" t="s">
        <v>37</v>
      </c>
      <c r="O22" s="18"/>
      <c r="P22" s="8"/>
      <c r="Q22" s="8"/>
      <c r="V22" s="18"/>
    </row>
    <row r="23" spans="2:22" ht="15">
      <c r="B23" s="12"/>
      <c r="C23" s="8"/>
      <c r="D23" s="8"/>
      <c r="E23" s="8"/>
      <c r="F23" s="8"/>
      <c r="G23" s="8"/>
      <c r="H23" s="8"/>
      <c r="I23" s="42"/>
      <c r="J23" s="8"/>
      <c r="K23" s="8"/>
      <c r="L23" s="25" t="s">
        <v>83</v>
      </c>
      <c r="M23" s="96">
        <f>ViscosityAbsolute_Gas_tC(M21,M22)</f>
        <v>1.72E-05</v>
      </c>
      <c r="N23" s="8" t="s">
        <v>29</v>
      </c>
      <c r="O23" s="18"/>
      <c r="P23" s="8"/>
      <c r="Q23" s="8"/>
      <c r="T23" s="8"/>
      <c r="U23" s="8"/>
      <c r="V23" s="18"/>
    </row>
    <row r="24" spans="2:22" ht="15.75" thickBot="1">
      <c r="B24" s="12"/>
      <c r="C24" s="8"/>
      <c r="D24" s="8"/>
      <c r="E24" s="8"/>
      <c r="F24" s="8"/>
      <c r="G24" s="8"/>
      <c r="H24" s="8"/>
      <c r="I24" s="8"/>
      <c r="J24" s="8"/>
      <c r="K24" s="8"/>
      <c r="L24" s="15"/>
      <c r="M24" s="16"/>
      <c r="N24" s="16"/>
      <c r="O24" s="19"/>
      <c r="P24" s="8"/>
      <c r="Q24" s="8"/>
      <c r="R24" s="8"/>
      <c r="S24" s="8"/>
      <c r="T24" s="8"/>
      <c r="U24" s="8"/>
      <c r="V24" s="18"/>
    </row>
    <row r="25" spans="2:22" ht="15.75" thickTop="1">
      <c r="B25" s="12"/>
      <c r="C25" s="8"/>
      <c r="D25" s="8"/>
      <c r="E25" s="8"/>
      <c r="F25" s="8"/>
      <c r="G25" s="8"/>
      <c r="H25" s="8"/>
      <c r="I25" s="29"/>
      <c r="J25" s="8"/>
      <c r="K25" s="8"/>
      <c r="L25" s="9"/>
      <c r="M25" s="94"/>
      <c r="N25" s="8"/>
      <c r="O25" s="8"/>
      <c r="P25" s="8"/>
      <c r="Q25" s="8"/>
      <c r="R25" s="8"/>
      <c r="S25" s="8"/>
      <c r="T25" s="8"/>
      <c r="U25" s="8"/>
      <c r="V25" s="18"/>
    </row>
    <row r="26" spans="2:22" ht="15">
      <c r="B26" s="12"/>
      <c r="C26" s="8"/>
      <c r="D26" s="8"/>
      <c r="E26" s="8"/>
      <c r="F26" s="8"/>
      <c r="G26" s="8"/>
      <c r="H26" s="8"/>
      <c r="I26" s="8"/>
      <c r="J26" s="8"/>
      <c r="K26" s="8"/>
      <c r="P26" s="8"/>
      <c r="Q26" s="8"/>
      <c r="R26" s="8"/>
      <c r="S26" s="8"/>
      <c r="T26" s="8"/>
      <c r="U26" s="8"/>
      <c r="V26" s="18"/>
    </row>
    <row r="27" spans="2:22" ht="15">
      <c r="B27" s="12"/>
      <c r="C27" s="8"/>
      <c r="D27" s="8"/>
      <c r="E27" s="8"/>
      <c r="F27" s="8"/>
      <c r="G27" s="8"/>
      <c r="H27" s="8"/>
      <c r="I27" s="8"/>
      <c r="J27" s="8"/>
      <c r="K27" s="8"/>
      <c r="L27" s="9"/>
      <c r="M27" s="10"/>
      <c r="N27" s="42"/>
      <c r="O27" s="8"/>
      <c r="P27" s="8"/>
      <c r="Q27" s="8"/>
      <c r="R27" s="8"/>
      <c r="S27" s="8"/>
      <c r="T27" s="8"/>
      <c r="U27" s="8"/>
      <c r="V27" s="18"/>
    </row>
    <row r="28" spans="2:22" ht="15.75" thickBo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9"/>
    </row>
    <row r="29" ht="15.75" thickTop="1"/>
    <row r="32" ht="15">
      <c r="L32" s="97" t="s">
        <v>85</v>
      </c>
    </row>
    <row r="33" ht="15">
      <c r="L33" t="s">
        <v>89</v>
      </c>
    </row>
    <row r="36" ht="15">
      <c r="L36" t="s">
        <v>86</v>
      </c>
    </row>
    <row r="37" ht="17.25">
      <c r="L37" t="s">
        <v>87</v>
      </c>
    </row>
    <row r="39" ht="15">
      <c r="L39" t="s">
        <v>88</v>
      </c>
    </row>
    <row r="42" ht="15">
      <c r="L42" t="s">
        <v>90</v>
      </c>
    </row>
    <row r="43" ht="15">
      <c r="L43" t="s">
        <v>89</v>
      </c>
    </row>
  </sheetData>
  <sheetProtection/>
  <dataValidations count="1">
    <dataValidation type="list" allowBlank="1" showInputMessage="1" showErrorMessage="1" sqref="M21 M10">
      <formula1>$R$6:$R$14</formula1>
    </dataValidation>
  </dataValidation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3" dvAspect="DVASPECT_ICON" shapeId="1583190" r:id="rId1"/>
    <oleObject progId="Equation.3" shapeId="15831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2"/>
  <sheetViews>
    <sheetView zoomScalePageLayoutView="0" workbookViewId="0" topLeftCell="A1">
      <selection activeCell="E28" sqref="E28"/>
    </sheetView>
  </sheetViews>
  <sheetFormatPr defaultColWidth="11.421875" defaultRowHeight="15"/>
  <cols>
    <col min="1" max="6" width="11.421875" style="0" customWidth="1"/>
    <col min="7" max="7" width="3.140625" style="0" customWidth="1"/>
  </cols>
  <sheetData>
    <row r="1" spans="1:6" ht="15.75" thickBot="1">
      <c r="A1" s="30">
        <v>-73.15</v>
      </c>
      <c r="B1" s="31">
        <v>0.0181</v>
      </c>
      <c r="C1" s="31">
        <v>1.007</v>
      </c>
      <c r="D1" s="31">
        <v>0.737</v>
      </c>
      <c r="E1" s="31">
        <v>1.7458</v>
      </c>
      <c r="F1" s="32">
        <v>1.325E-05</v>
      </c>
    </row>
    <row r="2" spans="1:14" ht="16.5" thickTop="1">
      <c r="A2" s="33">
        <v>-23.15</v>
      </c>
      <c r="B2" s="34">
        <v>0.0223</v>
      </c>
      <c r="C2" s="34">
        <v>1.006</v>
      </c>
      <c r="D2" s="34">
        <v>0.72</v>
      </c>
      <c r="E2" s="34">
        <v>1.3947</v>
      </c>
      <c r="F2" s="35">
        <v>1.596E-05</v>
      </c>
      <c r="H2" s="36" t="s">
        <v>44</v>
      </c>
      <c r="I2" s="37"/>
      <c r="J2" s="37"/>
      <c r="K2" s="37"/>
      <c r="L2" s="38" t="s">
        <v>30</v>
      </c>
      <c r="M2" s="39"/>
      <c r="N2" s="39"/>
    </row>
    <row r="3" spans="1:14" ht="15.75">
      <c r="A3" s="33">
        <v>26.85</v>
      </c>
      <c r="B3" s="34">
        <v>0.0263</v>
      </c>
      <c r="C3" s="34">
        <v>1.007</v>
      </c>
      <c r="D3" s="34">
        <v>0.707</v>
      </c>
      <c r="E3" s="34">
        <v>1.1614</v>
      </c>
      <c r="F3" s="35">
        <v>1.846E-05</v>
      </c>
      <c r="H3" s="40"/>
      <c r="I3" s="40"/>
      <c r="J3" s="40"/>
      <c r="K3" s="40"/>
      <c r="L3" s="41"/>
      <c r="M3" s="42"/>
      <c r="N3" s="42"/>
    </row>
    <row r="4" spans="1:14" ht="15">
      <c r="A4" s="33">
        <v>76.85</v>
      </c>
      <c r="B4" s="34">
        <v>0.03</v>
      </c>
      <c r="C4" s="34">
        <v>1.009</v>
      </c>
      <c r="D4" s="34">
        <v>0.7</v>
      </c>
      <c r="E4" s="34">
        <v>0.995</v>
      </c>
      <c r="F4" s="35">
        <v>2.082E-05</v>
      </c>
      <c r="H4" s="43" t="s">
        <v>45</v>
      </c>
      <c r="I4" s="40"/>
      <c r="J4" s="40"/>
      <c r="K4" s="40"/>
      <c r="L4" s="44" t="s">
        <v>36</v>
      </c>
      <c r="M4" s="45">
        <v>35</v>
      </c>
      <c r="N4" s="8" t="s">
        <v>37</v>
      </c>
    </row>
    <row r="5" spans="1:14" ht="15">
      <c r="A5" s="33">
        <v>126.85</v>
      </c>
      <c r="B5" s="34">
        <v>0.0338</v>
      </c>
      <c r="C5" s="34">
        <v>1.014</v>
      </c>
      <c r="D5" s="34">
        <v>0.69</v>
      </c>
      <c r="E5" s="34">
        <v>0.8711</v>
      </c>
      <c r="F5" s="35">
        <v>2.301E-05</v>
      </c>
      <c r="H5" s="43"/>
      <c r="I5" s="40"/>
      <c r="J5" s="40"/>
      <c r="K5" s="40"/>
      <c r="L5" s="46"/>
      <c r="M5" s="8"/>
      <c r="N5" s="8"/>
    </row>
    <row r="6" spans="1:14" ht="15">
      <c r="A6" s="33">
        <v>176.85</v>
      </c>
      <c r="B6" s="34">
        <v>0.0373</v>
      </c>
      <c r="C6" s="34">
        <v>1.021</v>
      </c>
      <c r="D6" s="34">
        <v>0.686</v>
      </c>
      <c r="E6" s="34">
        <v>0.774</v>
      </c>
      <c r="F6" s="35">
        <v>2.507E-05</v>
      </c>
      <c r="H6" s="47" t="s">
        <v>46</v>
      </c>
      <c r="I6" s="40"/>
      <c r="J6" s="40"/>
      <c r="K6" s="40"/>
      <c r="L6" s="48"/>
      <c r="M6" s="49" t="s">
        <v>47</v>
      </c>
      <c r="N6" s="50"/>
    </row>
    <row r="7" spans="1:14" ht="15">
      <c r="A7" s="33">
        <v>226.85</v>
      </c>
      <c r="B7" s="34">
        <v>0.0407</v>
      </c>
      <c r="C7" s="34">
        <v>1.03</v>
      </c>
      <c r="D7" s="34">
        <v>0.684</v>
      </c>
      <c r="E7" s="34">
        <v>0.6964</v>
      </c>
      <c r="F7" s="35">
        <v>2.701E-05</v>
      </c>
      <c r="H7" s="51" t="s">
        <v>48</v>
      </c>
      <c r="I7" s="52"/>
      <c r="J7" s="52"/>
      <c r="K7" s="40"/>
      <c r="L7" s="53" t="s">
        <v>49</v>
      </c>
      <c r="M7" s="54">
        <v>0.026900000870227814</v>
      </c>
      <c r="N7" s="55" t="s">
        <v>50</v>
      </c>
    </row>
    <row r="8" spans="1:14" ht="15">
      <c r="A8" s="33">
        <v>276.85</v>
      </c>
      <c r="B8" s="34">
        <v>0.0439</v>
      </c>
      <c r="C8" s="34">
        <v>1.04</v>
      </c>
      <c r="D8" s="34">
        <v>0.683</v>
      </c>
      <c r="E8" s="34">
        <v>0.6329</v>
      </c>
      <c r="F8" s="35">
        <v>2.884E-05</v>
      </c>
      <c r="H8" s="46" t="s">
        <v>51</v>
      </c>
      <c r="I8" s="56"/>
      <c r="J8" s="56"/>
      <c r="K8" s="40"/>
      <c r="L8" s="53" t="s">
        <v>52</v>
      </c>
      <c r="M8" s="57">
        <v>1.0073000192642212</v>
      </c>
      <c r="N8" s="55" t="s">
        <v>53</v>
      </c>
    </row>
    <row r="9" spans="1:14" ht="15">
      <c r="A9" s="33">
        <v>326.85</v>
      </c>
      <c r="B9" s="34">
        <v>0.0469</v>
      </c>
      <c r="C9" s="34">
        <v>1.051</v>
      </c>
      <c r="D9" s="34">
        <v>0.685</v>
      </c>
      <c r="E9" s="34">
        <v>0.5804</v>
      </c>
      <c r="F9" s="35">
        <v>3.058E-05</v>
      </c>
      <c r="H9" s="46" t="s">
        <v>54</v>
      </c>
      <c r="I9" s="56"/>
      <c r="J9" s="56"/>
      <c r="K9" s="40"/>
      <c r="L9" s="53" t="s">
        <v>55</v>
      </c>
      <c r="M9" s="57">
        <v>0.7059999704360962</v>
      </c>
      <c r="N9" s="55" t="s">
        <v>56</v>
      </c>
    </row>
    <row r="10" spans="1:14" ht="15">
      <c r="A10" s="33">
        <v>376.85</v>
      </c>
      <c r="B10" s="34">
        <v>0.0497</v>
      </c>
      <c r="C10" s="34">
        <v>1.063</v>
      </c>
      <c r="D10" s="34">
        <v>0.69</v>
      </c>
      <c r="E10" s="34">
        <v>0.5356</v>
      </c>
      <c r="F10" s="35">
        <v>3.225E-05</v>
      </c>
      <c r="H10" s="46" t="s">
        <v>57</v>
      </c>
      <c r="I10" s="58"/>
      <c r="J10" s="58"/>
      <c r="K10" s="40"/>
      <c r="L10" s="59" t="s">
        <v>58</v>
      </c>
      <c r="M10" s="54">
        <v>1.1342799663543701</v>
      </c>
      <c r="N10" s="55" t="s">
        <v>59</v>
      </c>
    </row>
    <row r="11" spans="1:14" ht="15">
      <c r="A11" s="33">
        <v>426.85</v>
      </c>
      <c r="B11" s="34">
        <v>0.0524</v>
      </c>
      <c r="C11" s="34">
        <v>1.075</v>
      </c>
      <c r="D11" s="34">
        <v>0.695</v>
      </c>
      <c r="E11" s="34">
        <v>0.4975</v>
      </c>
      <c r="F11" s="35">
        <v>3.388E-05</v>
      </c>
      <c r="H11" s="46" t="s">
        <v>60</v>
      </c>
      <c r="I11" s="56"/>
      <c r="J11" s="56"/>
      <c r="K11" s="40"/>
      <c r="L11" s="59" t="s">
        <v>61</v>
      </c>
      <c r="M11" s="60">
        <v>1.8844699297915213E-05</v>
      </c>
      <c r="N11" s="55" t="s">
        <v>62</v>
      </c>
    </row>
    <row r="12" spans="1:14" ht="15">
      <c r="A12" s="33">
        <v>476.85</v>
      </c>
      <c r="B12" s="34">
        <v>0.0549</v>
      </c>
      <c r="C12" s="34">
        <v>1.087</v>
      </c>
      <c r="D12" s="34">
        <v>0.702</v>
      </c>
      <c r="E12" s="34">
        <v>0.4643</v>
      </c>
      <c r="F12" s="35">
        <v>3.546E-05</v>
      </c>
      <c r="H12" s="46" t="s">
        <v>63</v>
      </c>
      <c r="I12" s="56"/>
      <c r="J12" s="56"/>
      <c r="K12" s="40"/>
      <c r="L12" s="59" t="s">
        <v>64</v>
      </c>
      <c r="M12" s="60">
        <v>1.6613799743936397E-05</v>
      </c>
      <c r="N12" s="55" t="s">
        <v>65</v>
      </c>
    </row>
    <row r="13" spans="1:14" ht="15">
      <c r="A13" s="33">
        <v>526.85</v>
      </c>
      <c r="B13" s="34">
        <v>0.0573</v>
      </c>
      <c r="C13" s="34">
        <v>1.099</v>
      </c>
      <c r="D13" s="34">
        <v>0.709</v>
      </c>
      <c r="E13" s="34">
        <v>0.4354</v>
      </c>
      <c r="F13" s="35">
        <v>3.698E-05</v>
      </c>
      <c r="H13" s="46" t="s">
        <v>66</v>
      </c>
      <c r="I13" s="61"/>
      <c r="J13" s="61"/>
      <c r="K13" s="40"/>
      <c r="L13" s="59" t="s">
        <v>67</v>
      </c>
      <c r="M13" s="62">
        <v>2.354360003664624E-05</v>
      </c>
      <c r="N13" s="63" t="s">
        <v>68</v>
      </c>
    </row>
    <row r="14" spans="1:6" ht="15">
      <c r="A14" s="33">
        <v>576.85</v>
      </c>
      <c r="B14" s="34">
        <v>0.0596</v>
      </c>
      <c r="C14" s="34">
        <v>1.11</v>
      </c>
      <c r="D14" s="34">
        <v>0.716</v>
      </c>
      <c r="E14" s="34">
        <v>0.4097</v>
      </c>
      <c r="F14" s="35">
        <v>3.843E-05</v>
      </c>
    </row>
    <row r="15" spans="1:6" ht="15">
      <c r="A15" s="33">
        <v>626.85</v>
      </c>
      <c r="B15" s="34">
        <v>0.062</v>
      </c>
      <c r="C15" s="34">
        <v>1.121</v>
      </c>
      <c r="D15" s="34">
        <v>0.72</v>
      </c>
      <c r="E15" s="34">
        <v>0.3868</v>
      </c>
      <c r="F15" s="35">
        <v>3.981E-05</v>
      </c>
    </row>
    <row r="16" spans="1:6" ht="15">
      <c r="A16" s="33">
        <v>676.85</v>
      </c>
      <c r="B16" s="34">
        <v>0.0643</v>
      </c>
      <c r="C16" s="34">
        <v>1.131</v>
      </c>
      <c r="D16" s="34">
        <v>0.723</v>
      </c>
      <c r="E16" s="34">
        <v>0.3666</v>
      </c>
      <c r="F16" s="35">
        <v>4.113E-05</v>
      </c>
    </row>
    <row r="17" spans="1:6" ht="15.75" thickBot="1">
      <c r="A17" s="64">
        <v>726.85</v>
      </c>
      <c r="B17" s="65">
        <v>0.0667</v>
      </c>
      <c r="C17" s="65">
        <v>1.141</v>
      </c>
      <c r="D17" s="65">
        <v>0.726</v>
      </c>
      <c r="E17" s="65">
        <v>0.3482</v>
      </c>
      <c r="F17" s="66">
        <v>4.244E-05</v>
      </c>
    </row>
    <row r="18" ht="15.75" thickBot="1"/>
    <row r="19" spans="1:7" ht="15.75">
      <c r="A19" s="67" t="s">
        <v>69</v>
      </c>
      <c r="B19" s="68" t="s">
        <v>70</v>
      </c>
      <c r="C19" s="68" t="s">
        <v>71</v>
      </c>
      <c r="D19" s="68" t="s">
        <v>72</v>
      </c>
      <c r="E19" s="69" t="s">
        <v>73</v>
      </c>
      <c r="F19" s="70" t="s">
        <v>74</v>
      </c>
      <c r="G19" s="71"/>
    </row>
    <row r="20" spans="1:7" ht="15">
      <c r="A20" s="72" t="s">
        <v>37</v>
      </c>
      <c r="B20" s="73" t="s">
        <v>50</v>
      </c>
      <c r="C20" s="73" t="s">
        <v>75</v>
      </c>
      <c r="D20" s="73" t="s">
        <v>76</v>
      </c>
      <c r="E20" s="73" t="s">
        <v>77</v>
      </c>
      <c r="F20" s="74" t="s">
        <v>29</v>
      </c>
      <c r="G20" s="9"/>
    </row>
    <row r="21" spans="1:6" ht="15">
      <c r="A21" s="75"/>
      <c r="B21" s="8"/>
      <c r="C21" s="8"/>
      <c r="D21" s="8"/>
      <c r="E21" s="8"/>
      <c r="F21" s="76"/>
    </row>
    <row r="22" spans="1:6" ht="15.75" thickBot="1">
      <c r="A22" s="77" t="s">
        <v>78</v>
      </c>
      <c r="B22" s="78"/>
      <c r="C22" s="78"/>
      <c r="D22" s="78"/>
      <c r="E22" s="78"/>
      <c r="F22" s="7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:H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4.00390625" style="0" customWidth="1"/>
  </cols>
  <sheetData>
    <row r="3" spans="3:8" ht="15">
      <c r="C3" s="6" t="s">
        <v>11</v>
      </c>
      <c r="H3" t="s">
        <v>10</v>
      </c>
    </row>
    <row r="14" ht="15">
      <c r="C14" s="1" t="s">
        <v>3</v>
      </c>
    </row>
    <row r="15" ht="15">
      <c r="C15" s="4" t="s">
        <v>4</v>
      </c>
    </row>
    <row r="16" ht="15">
      <c r="C16" t="s">
        <v>5</v>
      </c>
    </row>
    <row r="17" ht="15">
      <c r="C17" t="s">
        <v>6</v>
      </c>
    </row>
    <row r="19" ht="15">
      <c r="C19" s="5" t="s">
        <v>0</v>
      </c>
    </row>
    <row r="21" ht="15">
      <c r="C21" s="1" t="s">
        <v>7</v>
      </c>
    </row>
    <row r="22" ht="15">
      <c r="C22" s="4" t="s">
        <v>8</v>
      </c>
    </row>
    <row r="23" ht="15">
      <c r="C23" s="5" t="s">
        <v>1</v>
      </c>
    </row>
    <row r="24" ht="15">
      <c r="C24" s="2"/>
    </row>
    <row r="25" ht="15">
      <c r="C25" s="3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C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3.28125" style="0" customWidth="1"/>
  </cols>
  <sheetData>
    <row r="3" ht="15">
      <c r="C3" t="s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3:C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3.7109375" style="0" customWidth="1"/>
  </cols>
  <sheetData>
    <row r="3" ht="15">
      <c r="C3" t="s">
        <v>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5:B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7" customWidth="1"/>
  </cols>
  <sheetData>
    <row r="4" ht="15"/>
    <row r="5" ht="15">
      <c r="A5" s="7" t="s">
        <v>10</v>
      </c>
    </row>
    <row r="6" ht="15"/>
    <row r="7" ht="15"/>
    <row r="8" ht="15"/>
    <row r="9" ht="15">
      <c r="B9" s="82" t="s">
        <v>9</v>
      </c>
    </row>
    <row r="11" ht="15"/>
    <row r="12" ht="15">
      <c r="A12" s="7" t="s">
        <v>12</v>
      </c>
    </row>
    <row r="13" ht="15"/>
    <row r="14" ht="15"/>
    <row r="15" ht="15">
      <c r="B15" s="82" t="s">
        <v>14</v>
      </c>
    </row>
    <row r="17" ht="15"/>
    <row r="18" ht="15">
      <c r="A18" s="7" t="s">
        <v>42</v>
      </c>
    </row>
    <row r="19" ht="15"/>
    <row r="20" ht="15"/>
    <row r="21" ht="15"/>
    <row r="22" ht="15"/>
    <row r="23" ht="15">
      <c r="B23" t="s">
        <v>84</v>
      </c>
    </row>
    <row r="24" ht="15">
      <c r="B24" t="s">
        <v>41</v>
      </c>
    </row>
  </sheetData>
  <sheetProtection/>
  <hyperlinks>
    <hyperlink ref="B9" r:id="rId1" display="https://www.grc.nasa.gov/www/BGH/viscosity.html"/>
    <hyperlink ref="B15" r:id="rId2" display="http://hyperphysics.phy-astr.gsu.edu/hbase/kinetic/visgas.html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Aliosha</dc:creator>
  <cp:keywords/>
  <dc:description/>
  <cp:lastModifiedBy>Windows User</cp:lastModifiedBy>
  <dcterms:created xsi:type="dcterms:W3CDTF">2016-08-10T14:49:38Z</dcterms:created>
  <dcterms:modified xsi:type="dcterms:W3CDTF">2018-02-27T18:35:33Z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